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أصل" sheetId="1" state="visible" r:id="rId1"/>
    <sheet xmlns:r="http://schemas.openxmlformats.org/officeDocument/2006/relationships" name="طريقة المصروف" sheetId="2" state="visible" r:id="rId2"/>
    <sheet xmlns:r="http://schemas.openxmlformats.org/officeDocument/2006/relationships" name="صيغ أخرى" sheetId="3" state="visible" r:id="rId3"/>
  </sheets>
  <definedNames>
    <definedName name="_xlnm.Print_Area" localSheetId="0">'طريقة الأصل'!$A$1:$D$25</definedName>
    <definedName name="_xlnm.Print_Area" localSheetId="1">'طريقة المصروف'!$A$1:$D$25</definedName>
    <definedName name="_xlnm.Print_Area" localSheetId="2">'صيغ أخرى'!$A$1:$D$36</definedName>
  </definedNames>
  <calcPr calcId="124519" fullCalcOnLoad="1"/>
</workbook>
</file>

<file path=xl/styles.xml><?xml version="1.0" encoding="utf-8"?>
<styleSheet xmlns="http://schemas.openxmlformats.org/spreadsheetml/2006/main">
  <numFmts count="2">
    <numFmt numFmtId="164" formatCode="#,##0.####"/>
    <numFmt numFmtId="165"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b val="1"/>
      <sz val="12"/>
    </font>
    <font>
      <name val="Arial"/>
      <color rgb="00575757"/>
      <sz val="9"/>
    </font>
  </fonts>
  <fills count="6">
    <fill>
      <patternFill/>
    </fill>
    <fill>
      <patternFill patternType="gray125"/>
    </fill>
    <fill>
      <patternFill patternType="solid">
        <fgColor rgb="00E6FF2E"/>
      </patternFill>
    </fill>
    <fill>
      <patternFill patternType="solid">
        <fgColor rgb="00EFEFE8"/>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bottom style="thin">
        <color rgb="00000000"/>
      </bottom>
    </border>
    <border>
      <top style="medium">
        <color rgb="00000000"/>
      </top>
      <bottom style="medium">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6">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9" fontId="3" fillId="2" borderId="2" applyAlignment="1" pivotButton="0" quotePrefix="0" xfId="0">
      <alignment horizontal="left" vertical="center" indent="1" readingOrder="1"/>
    </xf>
    <xf numFmtId="0" fontId="4" fillId="0" borderId="0" applyAlignment="1" pivotButton="0" quotePrefix="0" xfId="0">
      <alignment horizontal="right" vertical="center" wrapText="1" readingOrder="2"/>
    </xf>
    <xf numFmtId="4" fontId="4" fillId="3" borderId="3" applyAlignment="1" pivotButton="0" quotePrefix="0" xfId="0">
      <alignment horizontal="left" vertical="center" indent="1" readingOrder="1"/>
    </xf>
    <xf numFmtId="0" fontId="5" fillId="0" borderId="0" applyAlignment="1" pivotButton="0" quotePrefix="0" xfId="0">
      <alignment horizontal="right" vertical="center" wrapText="1" readingOrder="2"/>
    </xf>
    <xf numFmtId="0" fontId="3" fillId="0" borderId="4" applyAlignment="1" pivotButton="0" quotePrefix="0" xfId="0">
      <alignment horizontal="right" vertical="center" wrapText="1" readingOrder="2"/>
    </xf>
    <xf numFmtId="0" fontId="3" fillId="0" borderId="4" applyAlignment="1" pivotButton="0" quotePrefix="0" xfId="0">
      <alignment horizontal="center" vertical="center" wrapText="1"/>
    </xf>
    <xf numFmtId="0" fontId="4" fillId="0" borderId="3" applyAlignment="1" pivotButton="0" quotePrefix="0" xfId="0">
      <alignment horizontal="right" vertical="center" wrapText="1" readingOrder="2"/>
    </xf>
    <xf numFmtId="165" fontId="3" fillId="4" borderId="3" applyAlignment="1" pivotButton="0" quotePrefix="0" xfId="0">
      <alignment horizontal="left" vertical="center" indent="1" readingOrder="1"/>
    </xf>
    <xf numFmtId="0" fontId="0" fillId="0" borderId="3" pivotButton="0" quotePrefix="0" xfId="0"/>
    <xf numFmtId="0" fontId="6" fillId="0" borderId="3" applyAlignment="1" pivotButton="0" quotePrefix="0" xfId="0">
      <alignment horizontal="right" vertical="center" wrapText="1" readingOrder="2"/>
    </xf>
    <xf numFmtId="0" fontId="4" fillId="0" borderId="3" applyAlignment="1" pivotButton="0" quotePrefix="0" xfId="0">
      <alignment horizontal="right" vertical="center" wrapText="1" indent="2" readingOrder="2"/>
    </xf>
    <xf numFmtId="165" fontId="3" fillId="5" borderId="3"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165"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2" fillId="0" borderId="0" applyAlignment="1" pivotButton="0" quotePrefix="0" xfId="0">
      <alignment horizontal="right" vertical="top" wrapText="1" readingOrder="2"/>
    </xf>
    <xf numFmtId="4" fontId="3" fillId="2" borderId="5" applyAlignment="1" pivotButton="0" quotePrefix="0" xfId="0">
      <alignment horizontal="left" vertical="center" indent="1" readingOrder="1"/>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المدفوعة مقدماً وتسويتها</t>
        </is>
      </c>
      <c r="B1" s="2" t="n"/>
      <c r="C1" s="2" t="n"/>
      <c r="D1" s="2" t="n"/>
    </row>
    <row r="2">
      <c r="A2" s="3" t="inlineStr">
        <is>
          <t>طريقة التسجيل: طريقة الأصل</t>
        </is>
      </c>
    </row>
    <row r="4">
      <c r="A4" s="3" t="inlineStr">
        <is>
          <t>اكتب في الخلايا الصفراء، ويُحسب القيد وحده.</t>
        </is>
      </c>
    </row>
    <row r="5" ht="20" customHeight="1">
      <c r="A5" s="4" t="inlineStr">
        <is>
          <t>المبلغ المدفوع مقدماً قبل الضريبة</t>
        </is>
      </c>
      <c r="B5" s="5" t="n">
        <v>18000</v>
      </c>
      <c r="C5" s="6" t="inlineStr">
        <is>
          <t>ريال</t>
        </is>
      </c>
    </row>
    <row r="6" ht="20" customHeight="1">
      <c r="A6" s="4" t="inlineStr">
        <is>
          <t>مدة التغطية</t>
        </is>
      </c>
      <c r="B6" s="7" t="n">
        <v>12</v>
      </c>
      <c r="C6" s="6" t="inlineStr">
        <is>
          <t>شهر</t>
        </is>
      </c>
    </row>
    <row r="7" ht="20" customHeight="1">
      <c r="A7" s="4" t="inlineStr">
        <is>
          <t>الأشهر المنقضية من التغطية حتى تاريخ التسوية</t>
        </is>
      </c>
      <c r="B7" s="7" t="n">
        <v>1</v>
      </c>
      <c r="C7" s="6" t="inlineStr">
        <is>
          <t>شهر</t>
        </is>
      </c>
    </row>
    <row r="8" ht="20" customHeight="1">
      <c r="A8" s="4" t="inlineStr">
        <is>
          <t>نسبة ضريبة القيمة المضافة</t>
        </is>
      </c>
      <c r="B8" s="8" t="n">
        <v>0.15</v>
      </c>
      <c r="C8" s="6" t="inlineStr">
        <is>
          <t>15% أو 0%</t>
        </is>
      </c>
    </row>
    <row r="9">
      <c r="A9" s="9" t="inlineStr">
        <is>
          <t>مبلغ الضريبة</t>
        </is>
      </c>
      <c r="B9" s="10">
        <f>ROUND($B$5*$B$8,2)</f>
        <v/>
      </c>
      <c r="C9" s="6" t="inlineStr">
        <is>
          <t>ريال</t>
        </is>
      </c>
    </row>
    <row r="10">
      <c r="A10" s="9" t="inlineStr">
        <is>
          <t>الإجمالي شامل الضريبة</t>
        </is>
      </c>
      <c r="B10" s="10">
        <f>$B$5+$B$9</f>
        <v/>
      </c>
      <c r="C10" s="6" t="inlineStr">
        <is>
          <t>ريال</t>
        </is>
      </c>
    </row>
    <row r="12" ht="22" customHeight="1">
      <c r="A12" s="11">
        <f>IF(ROUND(SUM(B14:C16),2)=0,"","القيد 1: قيد الدفع")</f>
        <v/>
      </c>
    </row>
    <row r="13">
      <c r="A13" s="12">
        <f>IF(ROUND(SUM(B14:C16),2)=0,"","البيان")</f>
        <v/>
      </c>
      <c r="B13" s="13">
        <f>IF(ROUND(SUM(B14:C16),2)=0,"","مدين (ريال)")</f>
        <v/>
      </c>
      <c r="C13" s="13">
        <f>IF(ROUND(SUM(B14:C16),2)=0,"","دائن (ريال)")</f>
        <v/>
      </c>
      <c r="D13" s="12">
        <f>IF(ROUND(SUM(B14:C16),2)=0,"","ملاحظة")</f>
        <v/>
      </c>
    </row>
    <row r="14" ht="20" customHeight="1">
      <c r="A14" s="14">
        <f>IF(ROUND(B14,2)=0,"","من حـ/ مصروفات مدفوعة مقدماً")</f>
        <v/>
      </c>
      <c r="B14" s="15">
        <f>ROUND($B$5,2)</f>
        <v/>
      </c>
      <c r="C14" s="16" t="n"/>
      <c r="D14" s="17" t="n"/>
    </row>
    <row r="15" ht="20" customHeight="1">
      <c r="A15" s="14">
        <f>IF(ROUND(B15,2)=0,"","من حـ/ ضريبة المدخلات")</f>
        <v/>
      </c>
      <c r="B15" s="15">
        <f>IF($B$8&gt;0,ROUND($B$9,2),0)</f>
        <v/>
      </c>
      <c r="C15" s="16" t="n"/>
      <c r="D15" s="17" t="n"/>
    </row>
    <row r="16" ht="20" customHeight="1">
      <c r="A16" s="18">
        <f>IF(ROUND(C16,2)=0,"","إلى حـ/ البنك")</f>
        <v/>
      </c>
      <c r="B16" s="16" t="n"/>
      <c r="C16" s="19">
        <f>ROUND($B$10,2)</f>
        <v/>
      </c>
      <c r="D16" s="17" t="n"/>
    </row>
    <row r="17">
      <c r="A17" s="20">
        <f>IF(ROUND(SUM(B14:C16),2)=0,"","الإجمالي")</f>
        <v/>
      </c>
      <c r="B17" s="21">
        <f>SUM(B14:B16)</f>
        <v/>
      </c>
      <c r="C17" s="21">
        <f>SUM(C14:C16)</f>
        <v/>
      </c>
    </row>
    <row r="18" ht="22" customHeight="1">
      <c r="A18" s="4">
        <f>IF(ROUND(SUM(B14:C16),2)=0,"","التحقق: المدين يساوي الدائن؟")</f>
        <v/>
      </c>
      <c r="B18" s="22">
        <f>IF(ROUND(B17+C17,2)=0,"",IF(ROUND(B17-C17,2)=0,"متوازن","غير متوازن: الفرق "&amp;TEXT(ABS(B17-C17),"#,##0.00")))</f>
        <v/>
      </c>
      <c r="C18" s="23" t="n"/>
    </row>
    <row r="20" ht="22" customHeight="1">
      <c r="A20" s="11">
        <f>IF(ROUND(SUM(B22:C23),2)=0,"","القيد 2: قيد التسوية")</f>
        <v/>
      </c>
    </row>
    <row r="21">
      <c r="A21" s="12">
        <f>IF(ROUND(SUM(B22:C23),2)=0,"","البيان")</f>
        <v/>
      </c>
      <c r="B21" s="13">
        <f>IF(ROUND(SUM(B22:C23),2)=0,"","مدين (ريال)")</f>
        <v/>
      </c>
      <c r="C21" s="13">
        <f>IF(ROUND(SUM(B22:C23),2)=0,"","دائن (ريال)")</f>
        <v/>
      </c>
      <c r="D21" s="12">
        <f>IF(ROUND(SUM(B22:C23),2)=0,"","ملاحظة")</f>
        <v/>
      </c>
    </row>
    <row r="22" ht="20" customHeight="1">
      <c r="A22" s="14">
        <f>IF(ROUND(B22,2)=0,"","من حـ/ المصروف")</f>
        <v/>
      </c>
      <c r="B22" s="15">
        <f>ROUND(ROUND(IFERROR($B$5*MIN($B$7,$B$6)/$B$6,0),2),2)</f>
        <v/>
      </c>
      <c r="C22" s="16" t="n"/>
      <c r="D22" s="17">
        <f>IF(ROUND(B22,2)=0,"","نصيب الأشهر المنقضية")</f>
        <v/>
      </c>
    </row>
    <row r="23" ht="20" customHeight="1">
      <c r="A23" s="18">
        <f>IF(ROUND(C23,2)=0,"","إلى حـ/ مصروفات مدفوعة مقدماً")</f>
        <v/>
      </c>
      <c r="B23" s="16" t="n"/>
      <c r="C23" s="19">
        <f>ROUND(ROUND(IFERROR($B$5*MIN($B$7,$B$6)/$B$6,0),2),2)</f>
        <v/>
      </c>
      <c r="D23" s="17" t="n"/>
    </row>
    <row r="24">
      <c r="A24" s="20">
        <f>IF(ROUND(SUM(B22:C23),2)=0,"","الإجمالي")</f>
        <v/>
      </c>
      <c r="B24" s="21">
        <f>SUM(B22:B23)</f>
        <v/>
      </c>
      <c r="C24" s="21">
        <f>SUM(C22:C23)</f>
        <v/>
      </c>
    </row>
    <row r="25" ht="22" customHeight="1">
      <c r="A25" s="4">
        <f>IF(ROUND(SUM(B22:C23),2)=0,"","التحقق: المدين يساوي الدائن؟")</f>
        <v/>
      </c>
      <c r="B25" s="22">
        <f>IF(ROUND(B24+C24,2)=0,"",IF(ROUND(B24-C24,2)=0,"متوازن","غير متوازن: الفرق "&amp;TEXT(ABS(B24-C24),"#,##0.00")))</f>
        <v/>
      </c>
      <c r="C25" s="23" t="n"/>
    </row>
  </sheetData>
  <mergeCells count="7">
    <mergeCell ref="A1:D1"/>
    <mergeCell ref="B25:C25"/>
    <mergeCell ref="A12:D12"/>
    <mergeCell ref="A4:D4"/>
    <mergeCell ref="A20:D20"/>
    <mergeCell ref="A2:D2"/>
    <mergeCell ref="B18:C18"/>
  </mergeCells>
  <conditionalFormatting sqref="B14">
    <cfRule type="expression" priority="1" dxfId="0" stopIfTrue="1">
      <formula>ROUND(B14,2)=0</formula>
    </cfRule>
  </conditionalFormatting>
  <conditionalFormatting sqref="B15">
    <cfRule type="expression" priority="2" dxfId="0" stopIfTrue="1">
      <formula>ROUND(B15,2)=0</formula>
    </cfRule>
  </conditionalFormatting>
  <conditionalFormatting sqref="C16">
    <cfRule type="expression" priority="3" dxfId="0" stopIfTrue="1">
      <formula>ROUND(C16,2)=0</formula>
    </cfRule>
  </conditionalFormatting>
  <conditionalFormatting sqref="A17:C17">
    <cfRule type="expression" priority="4" dxfId="0" stopIfTrue="1">
      <formula>ROUND(SUM(B14:C16),2)=0</formula>
    </cfRule>
  </conditionalFormatting>
  <conditionalFormatting sqref="B22">
    <cfRule type="expression" priority="5" dxfId="0" stopIfTrue="1">
      <formula>ROUND(B22,2)=0</formula>
    </cfRule>
  </conditionalFormatting>
  <conditionalFormatting sqref="C23">
    <cfRule type="expression" priority="6" dxfId="0" stopIfTrue="1">
      <formula>ROUND(C23,2)=0</formula>
    </cfRule>
  </conditionalFormatting>
  <conditionalFormatting sqref="A24:C24">
    <cfRule type="expression" priority="7" dxfId="0" stopIfTrue="1">
      <formula>ROUND(SUM(B22:C23),2)=0</formula>
    </cfRule>
  </conditionalFormatting>
  <dataValidations count="3">
    <dataValidation sqref="B6" showDropDown="0" showInputMessage="0" showErrorMessage="0" allowBlank="0" errorTitle="قيمة غير صالحة" error="اكتب رقم من 1 إلى 60" type="whole" operator="between">
      <formula1>1</formula1>
      <formula2>60</formula2>
    </dataValidation>
    <dataValidation sqref="B7" showDropDown="0" showInputMessage="0" showErrorMessage="0" allowBlank="0" errorTitle="قيمة غير صالحة" error="اكتب رقم من 1 إلى 60" type="whole" operator="between">
      <formula1>1</formula1>
      <formula2>60</formula2>
    </dataValidation>
    <dataValidation sqref="B8"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2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المدفوعة مقدماً وتسويتها</t>
        </is>
      </c>
      <c r="B1" s="2" t="n"/>
      <c r="C1" s="2" t="n"/>
      <c r="D1" s="2" t="n"/>
    </row>
    <row r="2">
      <c r="A2" s="3" t="inlineStr">
        <is>
          <t>طريقة التسجيل: طريقة المصروف</t>
        </is>
      </c>
    </row>
    <row r="4">
      <c r="A4" s="3" t="inlineStr">
        <is>
          <t>اكتب في الخلايا الصفراء، ويُحسب القيد وحده.</t>
        </is>
      </c>
    </row>
    <row r="5" ht="20" customHeight="1">
      <c r="A5" s="4" t="inlineStr">
        <is>
          <t>المبلغ المدفوع مقدماً قبل الضريبة</t>
        </is>
      </c>
      <c r="B5" s="5" t="n">
        <v>18000</v>
      </c>
      <c r="C5" s="6" t="inlineStr">
        <is>
          <t>ريال</t>
        </is>
      </c>
    </row>
    <row r="6" ht="20" customHeight="1">
      <c r="A6" s="4" t="inlineStr">
        <is>
          <t>مدة التغطية</t>
        </is>
      </c>
      <c r="B6" s="7" t="n">
        <v>12</v>
      </c>
      <c r="C6" s="6" t="inlineStr">
        <is>
          <t>شهر</t>
        </is>
      </c>
    </row>
    <row r="7" ht="20" customHeight="1">
      <c r="A7" s="4" t="inlineStr">
        <is>
          <t>الأشهر المنقضية من التغطية حتى تاريخ التسوية</t>
        </is>
      </c>
      <c r="B7" s="7" t="n">
        <v>9</v>
      </c>
      <c r="C7" s="6" t="inlineStr">
        <is>
          <t>شهر</t>
        </is>
      </c>
    </row>
    <row r="8" ht="20" customHeight="1">
      <c r="A8" s="4" t="inlineStr">
        <is>
          <t>نسبة ضريبة القيمة المضافة</t>
        </is>
      </c>
      <c r="B8" s="8" t="n">
        <v>0.15</v>
      </c>
      <c r="C8" s="6" t="inlineStr">
        <is>
          <t>15% أو 0%</t>
        </is>
      </c>
    </row>
    <row r="9">
      <c r="A9" s="9" t="inlineStr">
        <is>
          <t>مبلغ الضريبة</t>
        </is>
      </c>
      <c r="B9" s="10">
        <f>ROUND($B$5*$B$8,2)</f>
        <v/>
      </c>
      <c r="C9" s="6" t="inlineStr">
        <is>
          <t>ريال</t>
        </is>
      </c>
    </row>
    <row r="10">
      <c r="A10" s="9" t="inlineStr">
        <is>
          <t>الإجمالي شامل الضريبة</t>
        </is>
      </c>
      <c r="B10" s="10">
        <f>$B$5+$B$9</f>
        <v/>
      </c>
      <c r="C10" s="6" t="inlineStr">
        <is>
          <t>ريال</t>
        </is>
      </c>
    </row>
    <row r="12" ht="22" customHeight="1">
      <c r="A12" s="11">
        <f>IF(ROUND(SUM(B14:C16),2)=0,"","القيد 1: قيد الدفع")</f>
        <v/>
      </c>
    </row>
    <row r="13">
      <c r="A13" s="12">
        <f>IF(ROUND(SUM(B14:C16),2)=0,"","البيان")</f>
        <v/>
      </c>
      <c r="B13" s="13">
        <f>IF(ROUND(SUM(B14:C16),2)=0,"","مدين (ريال)")</f>
        <v/>
      </c>
      <c r="C13" s="13">
        <f>IF(ROUND(SUM(B14:C16),2)=0,"","دائن (ريال)")</f>
        <v/>
      </c>
      <c r="D13" s="12">
        <f>IF(ROUND(SUM(B14:C16),2)=0,"","ملاحظة")</f>
        <v/>
      </c>
    </row>
    <row r="14" ht="20" customHeight="1">
      <c r="A14" s="14">
        <f>IF(ROUND(B14,2)=0,"","من حـ/ المصروف")</f>
        <v/>
      </c>
      <c r="B14" s="15">
        <f>ROUND($B$5,2)</f>
        <v/>
      </c>
      <c r="C14" s="16" t="n"/>
      <c r="D14" s="17">
        <f>IF(ROUND(B14,2)=0,"","التأمين أو الإيجار أو الاشتراك")</f>
        <v/>
      </c>
    </row>
    <row r="15" ht="20" customHeight="1">
      <c r="A15" s="14">
        <f>IF(ROUND(B15,2)=0,"","من حـ/ ضريبة المدخلات")</f>
        <v/>
      </c>
      <c r="B15" s="15">
        <f>IF($B$8&gt;0,ROUND($B$9,2),0)</f>
        <v/>
      </c>
      <c r="C15" s="16" t="n"/>
      <c r="D15" s="17" t="n"/>
    </row>
    <row r="16" ht="20" customHeight="1">
      <c r="A16" s="18">
        <f>IF(ROUND(C16,2)=0,"","إلى حـ/ البنك")</f>
        <v/>
      </c>
      <c r="B16" s="16" t="n"/>
      <c r="C16" s="19">
        <f>ROUND($B$10,2)</f>
        <v/>
      </c>
      <c r="D16" s="17" t="n"/>
    </row>
    <row r="17">
      <c r="A17" s="20">
        <f>IF(ROUND(SUM(B14:C16),2)=0,"","الإجمالي")</f>
        <v/>
      </c>
      <c r="B17" s="21">
        <f>SUM(B14:B16)</f>
        <v/>
      </c>
      <c r="C17" s="21">
        <f>SUM(C14:C16)</f>
        <v/>
      </c>
    </row>
    <row r="18" ht="22" customHeight="1">
      <c r="A18" s="4">
        <f>IF(ROUND(SUM(B14:C16),2)=0,"","التحقق: المدين يساوي الدائن؟")</f>
        <v/>
      </c>
      <c r="B18" s="22">
        <f>IF(ROUND(B17+C17,2)=0,"",IF(ROUND(B17-C17,2)=0,"متوازن","غير متوازن: الفرق "&amp;TEXT(ABS(B17-C17),"#,##0.00")))</f>
        <v/>
      </c>
      <c r="C18" s="23" t="n"/>
    </row>
    <row r="20" ht="22" customHeight="1">
      <c r="A20" s="11">
        <f>IF(ROUND(SUM(B22:C23),2)=0,"","القيد 2: قيد التسوية")</f>
        <v/>
      </c>
    </row>
    <row r="21">
      <c r="A21" s="12">
        <f>IF(ROUND(SUM(B22:C23),2)=0,"","البيان")</f>
        <v/>
      </c>
      <c r="B21" s="13">
        <f>IF(ROUND(SUM(B22:C23),2)=0,"","مدين (ريال)")</f>
        <v/>
      </c>
      <c r="C21" s="13">
        <f>IF(ROUND(SUM(B22:C23),2)=0,"","دائن (ريال)")</f>
        <v/>
      </c>
      <c r="D21" s="12">
        <f>IF(ROUND(SUM(B22:C23),2)=0,"","ملاحظة")</f>
        <v/>
      </c>
    </row>
    <row r="22" ht="20" customHeight="1">
      <c r="A22" s="14">
        <f>IF(ROUND(B22,2)=0,"","من حـ/ مصروفات مدفوعة مقدماً")</f>
        <v/>
      </c>
      <c r="B22" s="15">
        <f>ROUND($B$5-ROUND(IFERROR($B$5*MIN($B$7,$B$6)/$B$6,0),2),2)</f>
        <v/>
      </c>
      <c r="C22" s="16" t="n"/>
      <c r="D22" s="17">
        <f>IF(ROUND(B22,2)=0,"","نصيب الأشهر التي لم تمض بعد")</f>
        <v/>
      </c>
    </row>
    <row r="23" ht="20" customHeight="1">
      <c r="A23" s="18">
        <f>IF(ROUND(C23,2)=0,"","إلى حـ/ المصروف")</f>
        <v/>
      </c>
      <c r="B23" s="16" t="n"/>
      <c r="C23" s="19">
        <f>ROUND($B$5-ROUND(IFERROR($B$5*MIN($B$7,$B$6)/$B$6,0),2),2)</f>
        <v/>
      </c>
      <c r="D23" s="17" t="n"/>
    </row>
    <row r="24">
      <c r="A24" s="20">
        <f>IF(ROUND(SUM(B22:C23),2)=0,"","الإجمالي")</f>
        <v/>
      </c>
      <c r="B24" s="21">
        <f>SUM(B22:B23)</f>
        <v/>
      </c>
      <c r="C24" s="21">
        <f>SUM(C22:C23)</f>
        <v/>
      </c>
    </row>
    <row r="25" ht="22" customHeight="1">
      <c r="A25" s="4">
        <f>IF(ROUND(SUM(B22:C23),2)=0,"","التحقق: المدين يساوي الدائن؟")</f>
        <v/>
      </c>
      <c r="B25" s="22">
        <f>IF(ROUND(B24+C24,2)=0,"",IF(ROUND(B24-C24,2)=0,"متوازن","غير متوازن: الفرق "&amp;TEXT(ABS(B24-C24),"#,##0.00")))</f>
        <v/>
      </c>
      <c r="C25" s="23" t="n"/>
    </row>
  </sheetData>
  <mergeCells count="7">
    <mergeCell ref="A1:D1"/>
    <mergeCell ref="B25:C25"/>
    <mergeCell ref="A12:D12"/>
    <mergeCell ref="A4:D4"/>
    <mergeCell ref="A20:D20"/>
    <mergeCell ref="A2:D2"/>
    <mergeCell ref="B18:C18"/>
  </mergeCells>
  <conditionalFormatting sqref="B14">
    <cfRule type="expression" priority="1" dxfId="0" stopIfTrue="1">
      <formula>ROUND(B14,2)=0</formula>
    </cfRule>
  </conditionalFormatting>
  <conditionalFormatting sqref="B15">
    <cfRule type="expression" priority="2" dxfId="0" stopIfTrue="1">
      <formula>ROUND(B15,2)=0</formula>
    </cfRule>
  </conditionalFormatting>
  <conditionalFormatting sqref="C16">
    <cfRule type="expression" priority="3" dxfId="0" stopIfTrue="1">
      <formula>ROUND(C16,2)=0</formula>
    </cfRule>
  </conditionalFormatting>
  <conditionalFormatting sqref="A17:C17">
    <cfRule type="expression" priority="4" dxfId="0" stopIfTrue="1">
      <formula>ROUND(SUM(B14:C16),2)=0</formula>
    </cfRule>
  </conditionalFormatting>
  <conditionalFormatting sqref="B22">
    <cfRule type="expression" priority="5" dxfId="0" stopIfTrue="1">
      <formula>ROUND(B22,2)=0</formula>
    </cfRule>
  </conditionalFormatting>
  <conditionalFormatting sqref="C23">
    <cfRule type="expression" priority="6" dxfId="0" stopIfTrue="1">
      <formula>ROUND(C23,2)=0</formula>
    </cfRule>
  </conditionalFormatting>
  <conditionalFormatting sqref="A24:C24">
    <cfRule type="expression" priority="7" dxfId="0" stopIfTrue="1">
      <formula>ROUND(SUM(B22:C23),2)=0</formula>
    </cfRule>
  </conditionalFormatting>
  <dataValidations count="3">
    <dataValidation sqref="B6" showDropDown="0" showInputMessage="0" showErrorMessage="0" allowBlank="0" errorTitle="قيمة غير صالحة" error="اكتب رقم من 1 إلى 60" type="whole" operator="between">
      <formula1>1</formula1>
      <formula2>60</formula2>
    </dataValidation>
    <dataValidation sqref="B7" showDropDown="0" showInputMessage="0" showErrorMessage="0" allowBlank="0" errorTitle="قيمة غير صالحة" error="اكتب رقم من 1 إلى 60" type="whole" operator="between">
      <formula1>1</formula1>
      <formula2>60</formula2>
    </dataValidation>
    <dataValidation sqref="B8" showDropDown="0" showInputMessage="0" showErrorMessage="0" allowBlank="0" errorTitle="نسبة غير صالحة" error="اكتب 15% أو 0%" type="decimal" operator="between">
      <formula1>0</formula1>
      <formula2>1</formula2>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36"/>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المصروفات المدفوعة مقدماً وتسويتها: صيغ أخرى</t>
        </is>
      </c>
      <c r="B1" s="2" t="n"/>
      <c r="C1" s="2" t="n"/>
      <c r="D1" s="2" t="n"/>
    </row>
    <row r="2">
      <c r="A2" s="3" t="inlineStr">
        <is>
          <t>المبالغ كما في أمثلة الصفحة، ويمكن تعديلها في الخلايا الملونة.</t>
        </is>
      </c>
    </row>
    <row r="4" ht="22" customHeight="1">
      <c r="A4" s="11" t="inlineStr">
        <is>
          <t>1. قيد التسوية في آخر كل شهر بطريقة الأصل</t>
        </is>
      </c>
    </row>
    <row r="5" ht="36" customHeight="1">
      <c r="A5" s="24" t="inlineStr">
        <is>
          <t>يتكرر هذا القيد في آخر كل شهر من أبريل 2026 إلى مارس 2027، دون سطر ضريبة. ومن تأخر في التسوية عدة أشهر يجمعها في قيد واحد: 6 أشهر مثلاً تعني 9,000 ريال.</t>
        </is>
      </c>
    </row>
    <row r="6">
      <c r="A6" s="12" t="inlineStr">
        <is>
          <t>البيان</t>
        </is>
      </c>
      <c r="B6" s="13" t="inlineStr">
        <is>
          <t>مدين (ريال)</t>
        </is>
      </c>
      <c r="C6" s="13" t="inlineStr">
        <is>
          <t>دائن (ريال)</t>
        </is>
      </c>
      <c r="D6" s="12" t="inlineStr">
        <is>
          <t>ملاحظة</t>
        </is>
      </c>
    </row>
    <row r="7" ht="20" customHeight="1">
      <c r="A7" s="14" t="inlineStr">
        <is>
          <t>من حـ/ مصروف التأمين</t>
        </is>
      </c>
      <c r="B7" s="15" t="n">
        <v>1500</v>
      </c>
      <c r="C7" s="16" t="n"/>
      <c r="D7" s="17" t="n"/>
    </row>
    <row r="8" ht="20" customHeight="1">
      <c r="A8" s="18" t="inlineStr">
        <is>
          <t>إلى حـ/ مصروفات مدفوعة مقدماً</t>
        </is>
      </c>
      <c r="B8" s="16" t="n"/>
      <c r="C8" s="19" t="n">
        <v>1500</v>
      </c>
      <c r="D8" s="17" t="n"/>
    </row>
    <row r="9">
      <c r="A9" s="20" t="inlineStr">
        <is>
          <t>الإجمالي</t>
        </is>
      </c>
      <c r="B9" s="25">
        <f>SUM(B7:B8)</f>
        <v/>
      </c>
      <c r="C9" s="25">
        <f>SUM(C7:C8)</f>
        <v/>
      </c>
    </row>
    <row r="10" ht="22" customHeight="1">
      <c r="A10" s="4" t="inlineStr">
        <is>
          <t>التحقق: المدين يساوي الدائن؟</t>
        </is>
      </c>
      <c r="B10" s="22">
        <f>IF(ROUND(B9-C9,2)=0,"متوازن","غير متوازن: الفرق "&amp;TEXT(ABS(B9-C9),"#,##0.00"))</f>
        <v/>
      </c>
      <c r="C10" s="23" t="n"/>
    </row>
    <row r="12" ht="22" customHeight="1">
      <c r="A12" s="11" t="inlineStr">
        <is>
          <t>2. طريقة المصروف: تسوية واحدة في نهاية السنة</t>
        </is>
      </c>
    </row>
    <row r="13" ht="51" customHeight="1">
      <c r="A13" s="24" t="inlineStr">
        <is>
          <t>يوم الدفع سجّل المستودع بهذه الطريقة: من حـ/ مصروف التأمين 18,000 ريال، ومن حـ/ ضريبة المدخلات 2,700 ريال، إلى حـ/ البنك 20,700 ريال. وفي 31 ديسمبر 2026 يُردّ إلى الأصل ما يخص يناير إلى مارس 2027، فيبقى مصروف السنة 13,500 ريال. ويختار بعض المحاسبين عكس هذا القيد في 1 يناير 2027 ليعود المبلغ مصروفاً في السنة التي يخصها.</t>
        </is>
      </c>
    </row>
    <row r="14">
      <c r="A14" s="12" t="inlineStr">
        <is>
          <t>البيان</t>
        </is>
      </c>
      <c r="B14" s="13" t="inlineStr">
        <is>
          <t>مدين (ريال)</t>
        </is>
      </c>
      <c r="C14" s="13" t="inlineStr">
        <is>
          <t>دائن (ريال)</t>
        </is>
      </c>
      <c r="D14" s="12" t="inlineStr">
        <is>
          <t>ملاحظة</t>
        </is>
      </c>
    </row>
    <row r="15" ht="20" customHeight="1">
      <c r="A15" s="14" t="inlineStr">
        <is>
          <t>من حـ/ مصروفات مدفوعة مقدماً</t>
        </is>
      </c>
      <c r="B15" s="15" t="n">
        <v>4500</v>
      </c>
      <c r="C15" s="16" t="n"/>
      <c r="D15" s="17" t="n"/>
    </row>
    <row r="16" ht="20" customHeight="1">
      <c r="A16" s="18" t="inlineStr">
        <is>
          <t>إلى حـ/ مصروف التأمين</t>
        </is>
      </c>
      <c r="B16" s="16" t="n"/>
      <c r="C16" s="19" t="n">
        <v>4500</v>
      </c>
      <c r="D16" s="17" t="n"/>
    </row>
    <row r="17">
      <c r="A17" s="20" t="inlineStr">
        <is>
          <t>الإجمالي</t>
        </is>
      </c>
      <c r="B17" s="25">
        <f>SUM(B15:B16)</f>
        <v/>
      </c>
      <c r="C17" s="25">
        <f>SUM(C15:C16)</f>
        <v/>
      </c>
    </row>
    <row r="18" ht="22" customHeight="1">
      <c r="A18" s="4" t="inlineStr">
        <is>
          <t>التحقق: المدين يساوي الدائن؟</t>
        </is>
      </c>
      <c r="B18" s="22">
        <f>IF(ROUND(B17-C17,2)=0,"متوازن","غير متوازن: الفرق "&amp;TEXT(ABS(B17-C17),"#,##0.00"))</f>
        <v/>
      </c>
      <c r="C18" s="23" t="n"/>
    </row>
    <row r="20" ht="22" customHeight="1">
      <c r="A20" s="11" t="inlineStr">
        <is>
          <t>3. إيجار معرض تجاري 6 أشهر مقدماً، بعقد مسجل في «إيجار»</t>
        </is>
      </c>
    </row>
    <row r="21" ht="96" customHeight="1">
      <c r="A21" s="24" t="inlineStr">
        <is>
          <t>استأجر المستودع معرضاً تجارياً من أكتوبر 2026 إلى مارس 2027 بمبلغ 28,200 ريال، وضريبته 15%، أي 4,230 ريالاً، ودفع 32,430 ريالاً في 1 أكتوبر. نصيب الشهر 28,200 ÷ 6 = 4,700 ريال، فتتحمل سنة 2026 مبلغ 14,100 ريال عن 3 أشهر، ويبقى في الميزانية 14,100 ريال. ولو كانت الوحدة سكناً للعاملين لما وُجد سطر ضريبة، لأن الإيجار السكني معفى. وبموجب قرار مجلس الوزراء رقم 292 لا يعد عقد الإيجار غير المسجل في الشبكة الإلكترونية عقداً صحيحاً منتجاً لآثاره الإدارية والقضائية، سكنياً كان أو تجارياً. أما العقود التي تمتد أكثر من اثني عشر شهراً فقد تكون لها معالجة أخرى في المعايير لا يغطيها هذا المثال.</t>
        </is>
      </c>
    </row>
    <row r="22">
      <c r="A22" s="12" t="inlineStr">
        <is>
          <t>البيان</t>
        </is>
      </c>
      <c r="B22" s="13" t="inlineStr">
        <is>
          <t>مدين (ريال)</t>
        </is>
      </c>
      <c r="C22" s="13" t="inlineStr">
        <is>
          <t>دائن (ريال)</t>
        </is>
      </c>
      <c r="D22" s="12" t="inlineStr">
        <is>
          <t>ملاحظة</t>
        </is>
      </c>
    </row>
    <row r="23" ht="20" customHeight="1">
      <c r="A23" s="14" t="inlineStr">
        <is>
          <t>من حـ/ مصروفات مدفوعة مقدماً</t>
        </is>
      </c>
      <c r="B23" s="15" t="n">
        <v>28200</v>
      </c>
      <c r="C23" s="16" t="n"/>
      <c r="D23" s="17" t="n"/>
    </row>
    <row r="24" ht="20" customHeight="1">
      <c r="A24" s="14" t="inlineStr">
        <is>
          <t>من حـ/ ضريبة المدخلات</t>
        </is>
      </c>
      <c r="B24" s="15" t="n">
        <v>4230</v>
      </c>
      <c r="C24" s="16" t="n"/>
      <c r="D24" s="17" t="n"/>
    </row>
    <row r="25" ht="20" customHeight="1">
      <c r="A25" s="18" t="inlineStr">
        <is>
          <t>إلى حـ/ البنك</t>
        </is>
      </c>
      <c r="B25" s="16" t="n"/>
      <c r="C25" s="19" t="n">
        <v>32430</v>
      </c>
      <c r="D25" s="17" t="n"/>
    </row>
    <row r="26">
      <c r="A26" s="20" t="inlineStr">
        <is>
          <t>الإجمالي</t>
        </is>
      </c>
      <c r="B26" s="25">
        <f>SUM(B23:B25)</f>
        <v/>
      </c>
      <c r="C26" s="25">
        <f>SUM(C23:C25)</f>
        <v/>
      </c>
    </row>
    <row r="27" ht="22" customHeight="1">
      <c r="A27" s="4" t="inlineStr">
        <is>
          <t>التحقق: المدين يساوي الدائن؟</t>
        </is>
      </c>
      <c r="B27" s="22">
        <f>IF(ROUND(B26-C26,2)=0,"متوازن","غير متوازن: الفرق "&amp;TEXT(ABS(B26-C26),"#,##0.00"))</f>
        <v/>
      </c>
      <c r="C27" s="23" t="n"/>
    </row>
    <row r="29" ht="22" customHeight="1">
      <c r="A29" s="11" t="inlineStr">
        <is>
          <t>4. اشتراك لثلاث سنوات يُدفع مرة واحدة</t>
        </is>
      </c>
    </row>
    <row r="30" ht="81" customHeight="1">
      <c r="A30" s="24" t="inlineStr">
        <is>
          <t>دفع المستودع في 1 يناير 2026 اشتراكاً سحابياً في نظام لإدارة المستودعات لمدة 36 شهراً: 30,240 ريالاً وضريبته 4,536 ريالاً، فالمجموع 34,776 ريالاً. نصيب الشهر 30,240 ÷ 36 = 840 ريالاً. في 31 ديسمبر 2026 يكون قد حُمّل 10,080 ريالاً، ويبقى 20,160 ريالاً: منها 10,080 ريالاً تخص 2027 فتُعرض أصلاً متداولاً، و10,080 ريالاً تخص 2028 فتُعرض أصلاً غير متداول. والفصل بينهما عرض في الميزانية، لا قيد جديد. وإذا كانت المنشأة تملك ترخيص البرنامج وتسيطر عليه، لا مجرد حق استخدام لمدة، فقد يكون أصلاً غير ملموس.</t>
        </is>
      </c>
    </row>
    <row r="31">
      <c r="A31" s="12" t="inlineStr">
        <is>
          <t>البيان</t>
        </is>
      </c>
      <c r="B31" s="13" t="inlineStr">
        <is>
          <t>مدين (ريال)</t>
        </is>
      </c>
      <c r="C31" s="13" t="inlineStr">
        <is>
          <t>دائن (ريال)</t>
        </is>
      </c>
      <c r="D31" s="12" t="inlineStr">
        <is>
          <t>ملاحظة</t>
        </is>
      </c>
    </row>
    <row r="32" ht="20" customHeight="1">
      <c r="A32" s="14" t="inlineStr">
        <is>
          <t>من حـ/ مصروفات مدفوعة مقدماً</t>
        </is>
      </c>
      <c r="B32" s="15" t="n">
        <v>30240</v>
      </c>
      <c r="C32" s="16" t="n"/>
      <c r="D32" s="17" t="n"/>
    </row>
    <row r="33" ht="20" customHeight="1">
      <c r="A33" s="14" t="inlineStr">
        <is>
          <t>من حـ/ ضريبة المدخلات</t>
        </is>
      </c>
      <c r="B33" s="15" t="n">
        <v>4536</v>
      </c>
      <c r="C33" s="16" t="n"/>
      <c r="D33" s="17" t="n"/>
    </row>
    <row r="34" ht="20" customHeight="1">
      <c r="A34" s="18" t="inlineStr">
        <is>
          <t>إلى حـ/ البنك</t>
        </is>
      </c>
      <c r="B34" s="16" t="n"/>
      <c r="C34" s="19" t="n">
        <v>34776</v>
      </c>
      <c r="D34" s="17" t="n"/>
    </row>
    <row r="35">
      <c r="A35" s="20" t="inlineStr">
        <is>
          <t>الإجمالي</t>
        </is>
      </c>
      <c r="B35" s="25">
        <f>SUM(B32:B34)</f>
        <v/>
      </c>
      <c r="C35" s="25">
        <f>SUM(C32:C34)</f>
        <v/>
      </c>
    </row>
    <row r="36" ht="22" customHeight="1">
      <c r="A36" s="4" t="inlineStr">
        <is>
          <t>التحقق: المدين يساوي الدائن؟</t>
        </is>
      </c>
      <c r="B36" s="22">
        <f>IF(ROUND(B35-C35,2)=0,"متوازن","غير متوازن: الفرق "&amp;TEXT(ABS(B35-C35),"#,##0.00"))</f>
        <v/>
      </c>
      <c r="C36" s="23" t="n"/>
    </row>
  </sheetData>
  <mergeCells count="14">
    <mergeCell ref="A1:D1"/>
    <mergeCell ref="A5:D5"/>
    <mergeCell ref="A12:D12"/>
    <mergeCell ref="A4:D4"/>
    <mergeCell ref="A20:D20"/>
    <mergeCell ref="B10:C10"/>
    <mergeCell ref="A21:D21"/>
    <mergeCell ref="B27:C27"/>
    <mergeCell ref="A29:D29"/>
    <mergeCell ref="A30:D30"/>
    <mergeCell ref="B36:C36"/>
    <mergeCell ref="A2:D2"/>
    <mergeCell ref="B18:C18"/>
    <mergeCell ref="A13:D13"/>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المصروفات المدفوعة مقدماً وتسويتها</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